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E:\CHMD\CICLO 2018-2019\ADMÓN Y TESORERÍA\COMITE FINANZAS\REPORTES\FEBRERO\"/>
    </mc:Choice>
  </mc:AlternateContent>
  <bookViews>
    <workbookView xWindow="0" yWindow="0" windowWidth="20490" windowHeight="7650" tabRatio="781" activeTab="1"/>
  </bookViews>
  <sheets>
    <sheet name="Contenido" sheetId="8" r:id="rId1"/>
    <sheet name="1" sheetId="5" r:id="rId2"/>
    <sheet name="2" sheetId="6" r:id="rId3"/>
    <sheet name="3" sheetId="7" r:id="rId4"/>
    <sheet name="4" sheetId="4" r:id="rId5"/>
    <sheet name="5" sheetId="1" r:id="rId6"/>
    <sheet name="6" sheetId="2" r:id="rId7"/>
    <sheet name="7" sheetId="3" r:id="rId8"/>
    <sheet name="8" sheetId="9" r:id="rId9"/>
  </sheets>
  <definedNames>
    <definedName name="_xlnm.Print_Area" localSheetId="1">'1'!$A$1:$D$41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34" i="4" l="1"/>
  <c r="C36" i="7"/>
  <c r="D36" i="7"/>
  <c r="E36" i="7"/>
  <c r="F20" i="7"/>
  <c r="F36" i="7" s="1"/>
  <c r="F17" i="7"/>
  <c r="A2" i="9"/>
  <c r="B2" i="9"/>
  <c r="B2" i="3"/>
  <c r="A2" i="3"/>
  <c r="A2" i="2" l="1"/>
  <c r="B2" i="2"/>
  <c r="A2" i="1"/>
  <c r="B2" i="1"/>
  <c r="B2" i="4"/>
  <c r="A2" i="4"/>
  <c r="B2" i="7"/>
  <c r="A2" i="7"/>
  <c r="B2" i="6"/>
  <c r="A2" i="6"/>
  <c r="B2" i="5"/>
  <c r="A2" i="5"/>
  <c r="F9" i="3" l="1"/>
  <c r="G11" i="2"/>
  <c r="I9" i="3"/>
</calcChain>
</file>

<file path=xl/sharedStrings.xml><?xml version="1.0" encoding="utf-8"?>
<sst xmlns="http://schemas.openxmlformats.org/spreadsheetml/2006/main" count="217" uniqueCount="123">
  <si>
    <t>TORNADO</t>
  </si>
  <si>
    <t>MARCA</t>
  </si>
  <si>
    <t>MODELO</t>
  </si>
  <si>
    <t>CHEVROLET</t>
  </si>
  <si>
    <t>CAPACIDAD DE CARGA DE HASTA 734KG</t>
  </si>
  <si>
    <t xml:space="preserve">CAPACIDAD </t>
  </si>
  <si>
    <t xml:space="preserve">MOTOR 1.8L 4 CILINDROS </t>
  </si>
  <si>
    <t>MOTOR</t>
  </si>
  <si>
    <t>TRANSMISIÓN</t>
  </si>
  <si>
    <t>TRANSMISIÓN MANUAL DE 5 VELOCIDADES</t>
  </si>
  <si>
    <t>MANTENIMIENTO</t>
  </si>
  <si>
    <t>CASETA</t>
  </si>
  <si>
    <t>PRECIO</t>
  </si>
  <si>
    <t>12 mil km $1,089
24 y 48 mil km $1,819
36 mil km $1,349
60 mil km $1,879</t>
  </si>
  <si>
    <t>5UFNF4</t>
  </si>
  <si>
    <t>Saveiro</t>
  </si>
  <si>
    <t>Volkswagen</t>
  </si>
  <si>
    <t>Manual</t>
  </si>
  <si>
    <t>NP300</t>
  </si>
  <si>
    <t>NISSAN</t>
  </si>
  <si>
    <t>QR25 DE 2.5 L</t>
  </si>
  <si>
    <t>SEGURO MENSUAL</t>
  </si>
  <si>
    <t>Fecha</t>
  </si>
  <si>
    <t>Descripción</t>
  </si>
  <si>
    <t>Monto</t>
  </si>
  <si>
    <t>Tiene las 4 llantas lisas </t>
  </si>
  <si>
    <t>No sirve los limpia parabrisas</t>
  </si>
  <si>
    <t>Ni la calefacción.</t>
  </si>
  <si>
    <t>13.8 km/l</t>
  </si>
  <si>
    <t xml:space="preserve"> 13 km/l</t>
  </si>
  <si>
    <t xml:space="preserve"> 9.6 km/l</t>
  </si>
  <si>
    <t>Problemas la encendido</t>
  </si>
  <si>
    <t>Placas y tenencia</t>
  </si>
  <si>
    <t>Hoja</t>
  </si>
  <si>
    <t xml:space="preserve">Descripción </t>
  </si>
  <si>
    <t>Bitacora de gastos 2018-2019</t>
  </si>
  <si>
    <t>Fallas actuales</t>
  </si>
  <si>
    <t>Cuadro de financiamiento</t>
  </si>
  <si>
    <t>Cuadro de contado</t>
  </si>
  <si>
    <t>Características de Tornado</t>
  </si>
  <si>
    <t>Características de Saveiro</t>
  </si>
  <si>
    <t>características de NP300</t>
  </si>
  <si>
    <t>Colegio Hebreo Maguen David AC</t>
  </si>
  <si>
    <t>Reparación de camioneta</t>
  </si>
  <si>
    <t>Válvulas y buzos</t>
  </si>
  <si>
    <t>Sellos y asientos</t>
  </si>
  <si>
    <t>Rectificación de cabeza</t>
  </si>
  <si>
    <t>Prueba de compresión</t>
  </si>
  <si>
    <t>Mano de obra</t>
  </si>
  <si>
    <t>Mantenimiento de camioneta:</t>
  </si>
  <si>
    <t xml:space="preserve">Pulido y enserado </t>
  </si>
  <si>
    <t xml:space="preserve"> s/c </t>
  </si>
  <si>
    <t>Anticongelante</t>
  </si>
  <si>
    <t>Toma d agua</t>
  </si>
  <si>
    <t>Tapón de deposito</t>
  </si>
  <si>
    <t>Verificación de la camioneta</t>
  </si>
  <si>
    <t>Mangueras de calefacción</t>
  </si>
  <si>
    <t>Cambio de aceite y filtro</t>
  </si>
  <si>
    <t>Lavado y lubricación</t>
  </si>
  <si>
    <t>Limpieza y ajuste de frenos</t>
  </si>
  <si>
    <t>Escaneo</t>
  </si>
  <si>
    <t>Revisión de 8 puntos de seguridad</t>
  </si>
  <si>
    <t>Pasaje correspondiente a los días que no está disponible la camioneta</t>
  </si>
  <si>
    <t>Descripción: Enlistar los gastos en los que se han incurrido por fallas en la camioneta durante el ciclo 2018-2019</t>
  </si>
  <si>
    <t xml:space="preserve">Descripción: Hay más detalles que requiere la camioneta por fallas </t>
  </si>
  <si>
    <t>VOLKSWAGEN</t>
  </si>
  <si>
    <t>Modelo</t>
  </si>
  <si>
    <t>Tornado</t>
  </si>
  <si>
    <t>Np300</t>
  </si>
  <si>
    <t xml:space="preserve">Capacidad </t>
  </si>
  <si>
    <t>Capacidad de carga de hasta 734kg</t>
  </si>
  <si>
    <t>Motor</t>
  </si>
  <si>
    <t xml:space="preserve">Motor 1.8l 4 cilindros </t>
  </si>
  <si>
    <t>5ufnf4</t>
  </si>
  <si>
    <t>qr25 de 2.5 l</t>
  </si>
  <si>
    <t>Transmisión</t>
  </si>
  <si>
    <t>Transmisión manual de 5 velocidades</t>
  </si>
  <si>
    <t>Rendimiento</t>
  </si>
  <si>
    <t>13.8 KM/L</t>
  </si>
  <si>
    <t xml:space="preserve"> 9.6 KM/L</t>
  </si>
  <si>
    <t>Precio</t>
  </si>
  <si>
    <t>Mantenimiento</t>
  </si>
  <si>
    <t>12 mil km $1,089</t>
  </si>
  <si>
    <t>24 y 48 mil km $1,819</t>
  </si>
  <si>
    <t>36 mil km $1,349</t>
  </si>
  <si>
    <t>60 mil km $1,879</t>
  </si>
  <si>
    <t>10, 30, 50 $ 1,090.00 mxn</t>
  </si>
  <si>
    <t>20, 60 $ 1,980.00 mxn</t>
  </si>
  <si>
    <t>40 $ 4,520.00 mxn</t>
  </si>
  <si>
    <t>70 $ 1,081.00 mxn</t>
  </si>
  <si>
    <t>80 $ 4,515.00 mxn</t>
  </si>
  <si>
    <t>90 $ 1,133.00 mxn</t>
  </si>
  <si>
    <t>100 $ 4,212.00 mxn</t>
  </si>
  <si>
    <t>110 $ 1,133.00 mxn</t>
  </si>
  <si>
    <t>120 $ 4,515.00 mxn</t>
  </si>
  <si>
    <t>caseta</t>
  </si>
  <si>
    <t>seguro mensual</t>
  </si>
  <si>
    <t>Transmisión manual</t>
  </si>
  <si>
    <t>Servicio / km precio descripción</t>
  </si>
  <si>
    <t>Qr25 de 2.5 l</t>
  </si>
  <si>
    <t>Enganche</t>
  </si>
  <si>
    <t>Mensualidades</t>
  </si>
  <si>
    <t>Plazo</t>
  </si>
  <si>
    <t>Caseta</t>
  </si>
  <si>
    <t>Seguro</t>
  </si>
  <si>
    <t>Fallas</t>
  </si>
  <si>
    <t>Descripción: Cuadro comparativo de los difrentes modelos sí se compra con Financiamiento</t>
  </si>
  <si>
    <t>Descripción: Cuadro comparativo de los difrentes modelos sí se compra de contado</t>
  </si>
  <si>
    <t>Peugeot</t>
  </si>
  <si>
    <t>PARTNER</t>
  </si>
  <si>
    <t>PEUGEOT</t>
  </si>
  <si>
    <t>Partner</t>
  </si>
  <si>
    <t xml:space="preserve"> 734kg</t>
  </si>
  <si>
    <t>712kg</t>
  </si>
  <si>
    <t>1525kg</t>
  </si>
  <si>
    <t>1000kg</t>
  </si>
  <si>
    <t>14.9 km/l</t>
  </si>
  <si>
    <t>N/A</t>
  </si>
  <si>
    <t>10,30,50,70,90,110,130 $1,839.00</t>
  </si>
  <si>
    <t xml:space="preserve">20,100 y 140 $3,449.00 </t>
  </si>
  <si>
    <t>Esta la que ofrece mejor rendimiento de gasolina</t>
  </si>
  <si>
    <t xml:space="preserve">El mejor precio </t>
  </si>
  <si>
    <t>Los precios corresponden al mes de febrero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</si>
</sst>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6" formatCode="&quot;$&quot;#,##0;[Red]\-&quot;$&quot;#,##0"/>
    <numFmt numFmtId="8" formatCode="&quot;$&quot;#,##0.00;[Red]\-&quot;$&quot;#,##0.00"/>
    <numFmt numFmtId="44" formatCode="_-&quot;$&quot;* #,##0.00_-;\-&quot;$&quot;* #,##0.00_-;_-&quot;$&quot;* &quot;-&quot;??_-;_-@_-"/>
    <numFmt numFmtId="164" formatCode="&quot;$&quot;#,##0.00"/>
  </numFmts>
  <fonts count="9">
    <font>
      <sz val="11"/>
      <color theme="1"/>
      <name val="Calibri"/>
      <family val="2"/>
      <scheme val="minor"/>
    </font>
    <font>
      <sz val="12"/>
      <color rgb="FF808890"/>
      <name val="VWTextWeb-Regular"/>
    </font>
    <font>
      <sz val="10"/>
      <color theme="1"/>
      <name val="Calibri"/>
      <family val="2"/>
      <scheme val="minor"/>
    </font>
    <font>
      <sz val="10"/>
      <color rgb="FF222222"/>
      <name val="Arial"/>
      <family val="2"/>
    </font>
    <font>
      <b/>
      <sz val="11"/>
      <color theme="4" tint="-0.499984740745262"/>
      <name val="Calibri"/>
      <family val="2"/>
      <scheme val="minor"/>
    </font>
    <font>
      <b/>
      <sz val="11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5B9BD5"/>
        <bgColor indexed="64"/>
      </patternFill>
    </fill>
    <fill>
      <patternFill patternType="solid">
        <fgColor rgb="FFDDEBF7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9BC2E6"/>
      </left>
      <right/>
      <top style="medium">
        <color rgb="FF9BC2E6"/>
      </top>
      <bottom style="medium">
        <color rgb="FF9BC2E6"/>
      </bottom>
      <diagonal/>
    </border>
    <border>
      <left/>
      <right/>
      <top style="medium">
        <color rgb="FF9BC2E6"/>
      </top>
      <bottom style="medium">
        <color rgb="FF9BC2E6"/>
      </bottom>
      <diagonal/>
    </border>
    <border>
      <left/>
      <right style="medium">
        <color rgb="FF9BC2E6"/>
      </right>
      <top style="medium">
        <color rgb="FF9BC2E6"/>
      </top>
      <bottom style="medium">
        <color rgb="FF9BC2E6"/>
      </bottom>
      <diagonal/>
    </border>
    <border>
      <left style="medium">
        <color rgb="FF9BC2E6"/>
      </left>
      <right/>
      <top/>
      <bottom style="medium">
        <color rgb="FF9BC2E6"/>
      </bottom>
      <diagonal/>
    </border>
    <border>
      <left style="medium">
        <color rgb="FF9BC2E6"/>
      </left>
      <right/>
      <top/>
      <bottom/>
      <diagonal/>
    </border>
    <border>
      <left/>
      <right/>
      <top/>
      <bottom style="medium">
        <color rgb="FF9BC2E6"/>
      </bottom>
      <diagonal/>
    </border>
    <border>
      <left/>
      <right style="medium">
        <color rgb="FF9BC2E6"/>
      </right>
      <top/>
      <bottom style="medium">
        <color rgb="FF9BC2E6"/>
      </bottom>
      <diagonal/>
    </border>
    <border>
      <left/>
      <right style="medium">
        <color rgb="FF9BC2E6"/>
      </right>
      <top/>
      <bottom/>
      <diagonal/>
    </border>
    <border>
      <left style="medium">
        <color rgb="FF9BC2E6"/>
      </left>
      <right/>
      <top style="medium">
        <color rgb="FF9BC2E6"/>
      </top>
      <bottom/>
      <diagonal/>
    </border>
    <border>
      <left/>
      <right style="medium">
        <color rgb="FF9BC2E6"/>
      </right>
      <top style="medium">
        <color rgb="FF9BC2E6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93">
    <xf numFmtId="0" fontId="0" fillId="0" borderId="0" xfId="0"/>
    <xf numFmtId="0" fontId="0" fillId="0" borderId="1" xfId="0" applyBorder="1"/>
    <xf numFmtId="0" fontId="0" fillId="0" borderId="1" xfId="0" applyBorder="1" applyAlignment="1">
      <alignment vertical="top" wrapText="1"/>
    </xf>
    <xf numFmtId="8" fontId="0" fillId="0" borderId="1" xfId="0" applyNumberFormat="1" applyBorder="1" applyAlignment="1">
      <alignment vertical="top" wrapText="1"/>
    </xf>
    <xf numFmtId="6" fontId="1" fillId="0" borderId="0" xfId="0" applyNumberFormat="1" applyFont="1"/>
    <xf numFmtId="164" fontId="0" fillId="0" borderId="1" xfId="0" applyNumberFormat="1" applyBorder="1" applyAlignment="1">
      <alignment vertical="top" wrapText="1"/>
    </xf>
    <xf numFmtId="44" fontId="0" fillId="0" borderId="1" xfId="0" applyNumberFormat="1" applyBorder="1" applyAlignment="1">
      <alignment vertical="top" wrapText="1"/>
    </xf>
    <xf numFmtId="0" fontId="0" fillId="0" borderId="1" xfId="0" applyFill="1" applyBorder="1"/>
    <xf numFmtId="0" fontId="2" fillId="0" borderId="0" xfId="0" applyFont="1"/>
    <xf numFmtId="0" fontId="3" fillId="0" borderId="0" xfId="0" applyFont="1" applyAlignment="1">
      <alignment horizontal="left" vertical="center" wrapText="1" indent="1"/>
    </xf>
    <xf numFmtId="0" fontId="0" fillId="0" borderId="0" xfId="0" applyFont="1"/>
    <xf numFmtId="0" fontId="4" fillId="0" borderId="0" xfId="0" applyFont="1"/>
    <xf numFmtId="0" fontId="5" fillId="2" borderId="2" xfId="0" applyFont="1" applyFill="1" applyBorder="1" applyAlignment="1">
      <alignment vertical="center"/>
    </xf>
    <xf numFmtId="0" fontId="5" fillId="2" borderId="3" xfId="0" applyFont="1" applyFill="1" applyBorder="1" applyAlignment="1">
      <alignment vertical="center"/>
    </xf>
    <xf numFmtId="0" fontId="5" fillId="2" borderId="4" xfId="0" applyFont="1" applyFill="1" applyBorder="1" applyAlignment="1">
      <alignment vertical="center"/>
    </xf>
    <xf numFmtId="14" fontId="6" fillId="3" borderId="6" xfId="0" applyNumberFormat="1" applyFont="1" applyFill="1" applyBorder="1" applyAlignment="1">
      <alignment horizontal="right" vertical="center"/>
    </xf>
    <xf numFmtId="0" fontId="0" fillId="0" borderId="5" xfId="0" applyBorder="1"/>
    <xf numFmtId="0" fontId="6" fillId="3" borderId="0" xfId="0" applyFont="1" applyFill="1" applyAlignment="1">
      <alignment vertical="center" wrapText="1"/>
    </xf>
    <xf numFmtId="0" fontId="6" fillId="3" borderId="7" xfId="0" applyFont="1" applyFill="1" applyBorder="1" applyAlignment="1">
      <alignment vertical="center" wrapText="1"/>
    </xf>
    <xf numFmtId="8" fontId="6" fillId="3" borderId="9" xfId="0" applyNumberFormat="1" applyFont="1" applyFill="1" applyBorder="1" applyAlignment="1">
      <alignment vertical="center"/>
    </xf>
    <xf numFmtId="14" fontId="6" fillId="0" borderId="6" xfId="0" applyNumberFormat="1" applyFont="1" applyBorder="1" applyAlignment="1">
      <alignment horizontal="right" vertical="center"/>
    </xf>
    <xf numFmtId="0" fontId="6" fillId="0" borderId="0" xfId="0" applyFont="1" applyAlignment="1">
      <alignment vertical="center" wrapText="1"/>
    </xf>
    <xf numFmtId="0" fontId="6" fillId="0" borderId="7" xfId="0" applyFont="1" applyBorder="1" applyAlignment="1">
      <alignment vertical="center" wrapText="1"/>
    </xf>
    <xf numFmtId="8" fontId="6" fillId="3" borderId="11" xfId="0" applyNumberFormat="1" applyFont="1" applyFill="1" applyBorder="1" applyAlignment="1">
      <alignment vertical="center"/>
    </xf>
    <xf numFmtId="8" fontId="6" fillId="3" borderId="8" xfId="0" applyNumberFormat="1" applyFont="1" applyFill="1" applyBorder="1" applyAlignment="1">
      <alignment vertical="center"/>
    </xf>
    <xf numFmtId="14" fontId="6" fillId="3" borderId="10" xfId="0" applyNumberFormat="1" applyFont="1" applyFill="1" applyBorder="1" applyAlignment="1">
      <alignment horizontal="right" vertical="center"/>
    </xf>
    <xf numFmtId="14" fontId="6" fillId="3" borderId="5" xfId="0" applyNumberFormat="1" applyFont="1" applyFill="1" applyBorder="1" applyAlignment="1">
      <alignment horizontal="right" vertical="center"/>
    </xf>
    <xf numFmtId="14" fontId="6" fillId="0" borderId="10" xfId="0" applyNumberFormat="1" applyFont="1" applyBorder="1" applyAlignment="1">
      <alignment horizontal="right" vertical="center"/>
    </xf>
    <xf numFmtId="14" fontId="6" fillId="0" borderId="5" xfId="0" applyNumberFormat="1" applyFont="1" applyBorder="1" applyAlignment="1">
      <alignment horizontal="right" vertical="center"/>
    </xf>
    <xf numFmtId="8" fontId="6" fillId="0" borderId="8" xfId="0" applyNumberFormat="1" applyFont="1" applyBorder="1" applyAlignment="1">
      <alignment vertical="center"/>
    </xf>
    <xf numFmtId="0" fontId="0" fillId="3" borderId="5" xfId="0" applyFill="1" applyBorder="1"/>
    <xf numFmtId="8" fontId="7" fillId="0" borderId="0" xfId="0" applyNumberFormat="1" applyFont="1" applyAlignment="1">
      <alignment vertical="center"/>
    </xf>
    <xf numFmtId="0" fontId="0" fillId="0" borderId="0" xfId="0" applyFont="1" applyAlignment="1">
      <alignment wrapText="1"/>
    </xf>
    <xf numFmtId="0" fontId="7" fillId="0" borderId="12" xfId="0" applyFont="1" applyBorder="1" applyAlignment="1">
      <alignment vertical="center"/>
    </xf>
    <xf numFmtId="0" fontId="7" fillId="0" borderId="14" xfId="0" applyFont="1" applyBorder="1" applyAlignment="1">
      <alignment vertical="center"/>
    </xf>
    <xf numFmtId="0" fontId="7" fillId="0" borderId="15" xfId="0" applyFont="1" applyBorder="1" applyAlignment="1">
      <alignment vertical="center" wrapText="1"/>
    </xf>
    <xf numFmtId="0" fontId="7" fillId="0" borderId="15" xfId="0" applyFont="1" applyBorder="1" applyAlignment="1">
      <alignment horizontal="right" vertical="center" wrapText="1"/>
    </xf>
    <xf numFmtId="8" fontId="7" fillId="0" borderId="15" xfId="0" applyNumberFormat="1" applyFont="1" applyBorder="1" applyAlignment="1">
      <alignment horizontal="right" vertical="center" wrapText="1"/>
    </xf>
    <xf numFmtId="0" fontId="0" fillId="0" borderId="16" xfId="0" applyBorder="1"/>
    <xf numFmtId="0" fontId="7" fillId="0" borderId="17" xfId="0" applyFont="1" applyBorder="1" applyAlignment="1">
      <alignment vertical="center" wrapText="1"/>
    </xf>
    <xf numFmtId="0" fontId="0" fillId="0" borderId="17" xfId="0" applyBorder="1" applyAlignment="1">
      <alignment vertical="top" wrapText="1"/>
    </xf>
    <xf numFmtId="0" fontId="0" fillId="0" borderId="15" xfId="0" applyBorder="1" applyAlignment="1">
      <alignment vertical="top" wrapText="1"/>
    </xf>
    <xf numFmtId="8" fontId="7" fillId="0" borderId="15" xfId="0" applyNumberFormat="1" applyFont="1" applyBorder="1" applyAlignment="1">
      <alignment vertical="center" wrapText="1"/>
    </xf>
    <xf numFmtId="8" fontId="7" fillId="0" borderId="15" xfId="0" applyNumberFormat="1" applyFont="1" applyBorder="1" applyAlignment="1">
      <alignment vertical="center"/>
    </xf>
    <xf numFmtId="8" fontId="7" fillId="0" borderId="0" xfId="0" applyNumberFormat="1" applyFont="1" applyAlignment="1">
      <alignment horizontal="right" vertical="center"/>
    </xf>
    <xf numFmtId="0" fontId="7" fillId="0" borderId="13" xfId="0" applyFont="1" applyBorder="1" applyAlignment="1">
      <alignment horizontal="center" vertical="center" wrapText="1"/>
    </xf>
    <xf numFmtId="0" fontId="0" fillId="0" borderId="0" xfId="0" applyAlignment="1"/>
    <xf numFmtId="0" fontId="0" fillId="0" borderId="0" xfId="0" applyFont="1" applyAlignment="1">
      <alignment vertical="top"/>
    </xf>
    <xf numFmtId="6" fontId="7" fillId="0" borderId="15" xfId="0" applyNumberFormat="1" applyFont="1" applyBorder="1" applyAlignment="1">
      <alignment horizontal="right" vertical="center" wrapText="1"/>
    </xf>
    <xf numFmtId="6" fontId="7" fillId="0" borderId="19" xfId="0" applyNumberFormat="1" applyFont="1" applyBorder="1" applyAlignment="1">
      <alignment horizontal="right" vertical="center"/>
    </xf>
    <xf numFmtId="0" fontId="7" fillId="0" borderId="18" xfId="0" applyFont="1" applyBorder="1" applyAlignment="1">
      <alignment vertical="center" wrapText="1"/>
    </xf>
    <xf numFmtId="0" fontId="7" fillId="0" borderId="16" xfId="0" applyFont="1" applyBorder="1" applyAlignment="1">
      <alignment vertical="center" wrapText="1"/>
    </xf>
    <xf numFmtId="0" fontId="7" fillId="0" borderId="14" xfId="0" applyFont="1" applyBorder="1" applyAlignment="1">
      <alignment vertical="center" wrapText="1"/>
    </xf>
    <xf numFmtId="0" fontId="0" fillId="0" borderId="16" xfId="0" applyBorder="1" applyAlignment="1">
      <alignment vertical="top" wrapText="1"/>
    </xf>
    <xf numFmtId="0" fontId="0" fillId="0" borderId="14" xfId="0" applyBorder="1" applyAlignment="1">
      <alignment vertical="top" wrapText="1"/>
    </xf>
    <xf numFmtId="0" fontId="7" fillId="0" borderId="20" xfId="0" applyFont="1" applyBorder="1" applyAlignment="1">
      <alignment horizontal="center" vertical="center" wrapText="1"/>
    </xf>
    <xf numFmtId="0" fontId="7" fillId="0" borderId="19" xfId="0" applyFont="1" applyBorder="1" applyAlignment="1">
      <alignment vertical="center" wrapText="1"/>
    </xf>
    <xf numFmtId="0" fontId="7" fillId="0" borderId="19" xfId="0" applyFont="1" applyBorder="1" applyAlignment="1">
      <alignment horizontal="right" vertical="center" wrapText="1"/>
    </xf>
    <xf numFmtId="8" fontId="7" fillId="0" borderId="19" xfId="0" applyNumberFormat="1" applyFont="1" applyBorder="1" applyAlignment="1">
      <alignment horizontal="right" vertical="center" wrapText="1"/>
    </xf>
    <xf numFmtId="0" fontId="7" fillId="0" borderId="21" xfId="0" applyFont="1" applyFill="1" applyBorder="1" applyAlignment="1">
      <alignment horizontal="center" vertical="center" wrapText="1"/>
    </xf>
    <xf numFmtId="0" fontId="7" fillId="0" borderId="22" xfId="0" applyFont="1" applyFill="1" applyBorder="1" applyAlignment="1">
      <alignment vertical="center" wrapText="1"/>
    </xf>
    <xf numFmtId="0" fontId="0" fillId="0" borderId="22" xfId="0" applyBorder="1" applyAlignment="1">
      <alignment horizontal="right"/>
    </xf>
    <xf numFmtId="0" fontId="0" fillId="0" borderId="22" xfId="0" applyBorder="1"/>
    <xf numFmtId="0" fontId="7" fillId="0" borderId="22" xfId="0" applyFont="1" applyBorder="1" applyAlignment="1">
      <alignment vertical="center" wrapText="1"/>
    </xf>
    <xf numFmtId="0" fontId="0" fillId="0" borderId="23" xfId="0" applyBorder="1"/>
    <xf numFmtId="0" fontId="0" fillId="0" borderId="22" xfId="0" applyBorder="1" applyAlignment="1">
      <alignment wrapText="1"/>
    </xf>
    <xf numFmtId="164" fontId="7" fillId="0" borderId="15" xfId="0" applyNumberFormat="1" applyFont="1" applyBorder="1" applyAlignment="1">
      <alignment horizontal="right" vertical="center" wrapText="1"/>
    </xf>
    <xf numFmtId="164" fontId="7" fillId="0" borderId="19" xfId="0" applyNumberFormat="1" applyFont="1" applyBorder="1" applyAlignment="1">
      <alignment horizontal="right" vertical="center" wrapText="1"/>
    </xf>
    <xf numFmtId="164" fontId="0" fillId="0" borderId="22" xfId="0" applyNumberFormat="1" applyBorder="1"/>
    <xf numFmtId="0" fontId="0" fillId="0" borderId="12" xfId="0" applyBorder="1"/>
    <xf numFmtId="0" fontId="7" fillId="0" borderId="0" xfId="0" applyFont="1" applyBorder="1" applyAlignment="1">
      <alignment vertical="center" wrapText="1"/>
    </xf>
    <xf numFmtId="8" fontId="7" fillId="0" borderId="19" xfId="0" applyNumberFormat="1" applyFont="1" applyBorder="1" applyAlignment="1">
      <alignment vertical="center" wrapText="1"/>
    </xf>
    <xf numFmtId="8" fontId="7" fillId="0" borderId="19" xfId="0" applyNumberFormat="1" applyFont="1" applyBorder="1" applyAlignment="1">
      <alignment vertical="center"/>
    </xf>
    <xf numFmtId="0" fontId="0" fillId="0" borderId="18" xfId="0" applyBorder="1"/>
    <xf numFmtId="8" fontId="7" fillId="0" borderId="14" xfId="0" applyNumberFormat="1" applyFont="1" applyBorder="1" applyAlignment="1">
      <alignment vertical="center"/>
    </xf>
    <xf numFmtId="8" fontId="8" fillId="0" borderId="0" xfId="0" applyNumberFormat="1" applyFont="1" applyAlignment="1">
      <alignment horizontal="right" vertical="center"/>
    </xf>
    <xf numFmtId="8" fontId="7" fillId="0" borderId="12" xfId="0" applyNumberFormat="1" applyFont="1" applyBorder="1" applyAlignment="1">
      <alignment horizontal="right" vertical="center"/>
    </xf>
    <xf numFmtId="8" fontId="6" fillId="0" borderId="11" xfId="0" applyNumberFormat="1" applyFont="1" applyBorder="1" applyAlignment="1">
      <alignment vertical="center"/>
    </xf>
    <xf numFmtId="8" fontId="6" fillId="0" borderId="9" xfId="0" applyNumberFormat="1" applyFont="1" applyBorder="1" applyAlignment="1">
      <alignment vertical="center"/>
    </xf>
    <xf numFmtId="8" fontId="6" fillId="0" borderId="8" xfId="0" applyNumberFormat="1" applyFont="1" applyBorder="1" applyAlignment="1">
      <alignment vertical="center"/>
    </xf>
    <xf numFmtId="0" fontId="0" fillId="0" borderId="0" xfId="0" applyFont="1" applyAlignment="1">
      <alignment horizontal="left" wrapText="1"/>
    </xf>
    <xf numFmtId="8" fontId="6" fillId="3" borderId="11" xfId="0" applyNumberFormat="1" applyFont="1" applyFill="1" applyBorder="1" applyAlignment="1">
      <alignment vertical="center"/>
    </xf>
    <xf numFmtId="8" fontId="6" fillId="3" borderId="9" xfId="0" applyNumberFormat="1" applyFont="1" applyFill="1" applyBorder="1" applyAlignment="1">
      <alignment vertical="center"/>
    </xf>
    <xf numFmtId="8" fontId="6" fillId="3" borderId="8" xfId="0" applyNumberFormat="1" applyFont="1" applyFill="1" applyBorder="1" applyAlignment="1">
      <alignment vertical="center"/>
    </xf>
    <xf numFmtId="0" fontId="6" fillId="0" borderId="11" xfId="0" applyFont="1" applyBorder="1" applyAlignment="1">
      <alignment vertical="center"/>
    </xf>
    <xf numFmtId="0" fontId="6" fillId="0" borderId="8" xfId="0" applyFont="1" applyBorder="1" applyAlignment="1">
      <alignment vertical="center"/>
    </xf>
    <xf numFmtId="0" fontId="0" fillId="0" borderId="0" xfId="0" applyFont="1" applyAlignment="1">
      <alignment horizontal="left" vertical="top" wrapText="1"/>
    </xf>
    <xf numFmtId="0" fontId="7" fillId="0" borderId="18" xfId="0" applyFont="1" applyBorder="1" applyAlignment="1">
      <alignment vertical="center"/>
    </xf>
    <xf numFmtId="0" fontId="7" fillId="0" borderId="16" xfId="0" applyFont="1" applyBorder="1" applyAlignment="1">
      <alignment vertical="center"/>
    </xf>
    <xf numFmtId="0" fontId="7" fillId="0" borderId="14" xfId="0" applyFont="1" applyBorder="1" applyAlignment="1">
      <alignment vertical="center"/>
    </xf>
    <xf numFmtId="0" fontId="7" fillId="0" borderId="18" xfId="0" applyFont="1" applyBorder="1" applyAlignment="1">
      <alignment vertical="center" wrapText="1"/>
    </xf>
    <xf numFmtId="0" fontId="7" fillId="0" borderId="16" xfId="0" applyFont="1" applyBorder="1" applyAlignment="1">
      <alignment vertical="center" wrapText="1"/>
    </xf>
    <xf numFmtId="0" fontId="7" fillId="0" borderId="14" xfId="0" applyFont="1" applyBorder="1" applyAlignment="1">
      <alignment vertical="center" wrapText="1"/>
    </xf>
  </cellXfs>
  <cellStyles count="1">
    <cellStyle name="Normal" xfId="0" builtinId="0"/>
  </cellStyles>
  <dxfs count="3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222222"/>
        <name val="Arial"/>
        <scheme val="none"/>
      </font>
      <alignment horizontal="left" vertical="center" textRotation="0" wrapText="1" 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222222"/>
        <name val="Arial"/>
        <scheme val="none"/>
      </font>
      <alignment horizontal="left" vertical="center" textRotation="0" wrapText="1" 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222222"/>
        <name val="Arial"/>
        <scheme val="none"/>
      </font>
      <alignment horizontal="left" vertical="center" textRotation="0" wrapText="1" indent="1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333375</xdr:colOff>
      <xdr:row>0</xdr:row>
      <xdr:rowOff>76200</xdr:rowOff>
    </xdr:from>
    <xdr:to>
      <xdr:col>3</xdr:col>
      <xdr:colOff>1317625</xdr:colOff>
      <xdr:row>2</xdr:row>
      <xdr:rowOff>133985</xdr:rowOff>
    </xdr:to>
    <xdr:pic>
      <xdr:nvPicPr>
        <xdr:cNvPr id="2" name="image1.png" descr="page1image5042560"/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4248150" y="76200"/>
          <a:ext cx="984250" cy="438785"/>
        </a:xfrm>
        <a:prstGeom prst="rect">
          <a:avLst/>
        </a:prstGeom>
        <a:ln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3352800</xdr:colOff>
      <xdr:row>0</xdr:row>
      <xdr:rowOff>0</xdr:rowOff>
    </xdr:from>
    <xdr:to>
      <xdr:col>2</xdr:col>
      <xdr:colOff>527050</xdr:colOff>
      <xdr:row>2</xdr:row>
      <xdr:rowOff>57785</xdr:rowOff>
    </xdr:to>
    <xdr:pic>
      <xdr:nvPicPr>
        <xdr:cNvPr id="2" name="image1.png" descr="page1image5042560"/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4114800" y="0"/>
          <a:ext cx="984250" cy="438785"/>
        </a:xfrm>
        <a:prstGeom prst="rect">
          <a:avLst/>
        </a:prstGeom>
        <a:ln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352425</xdr:colOff>
      <xdr:row>0</xdr:row>
      <xdr:rowOff>171450</xdr:rowOff>
    </xdr:from>
    <xdr:to>
      <xdr:col>6</xdr:col>
      <xdr:colOff>374650</xdr:colOff>
      <xdr:row>3</xdr:row>
      <xdr:rowOff>38735</xdr:rowOff>
    </xdr:to>
    <xdr:pic>
      <xdr:nvPicPr>
        <xdr:cNvPr id="2" name="image1.png" descr="page1image5042560"/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7448550" y="171450"/>
          <a:ext cx="984250" cy="438785"/>
        </a:xfrm>
        <a:prstGeom prst="rect">
          <a:avLst/>
        </a:prstGeom>
        <a:ln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1143000</xdr:colOff>
      <xdr:row>0</xdr:row>
      <xdr:rowOff>142875</xdr:rowOff>
    </xdr:from>
    <xdr:to>
      <xdr:col>6</xdr:col>
      <xdr:colOff>669925</xdr:colOff>
      <xdr:row>3</xdr:row>
      <xdr:rowOff>10160</xdr:rowOff>
    </xdr:to>
    <xdr:pic>
      <xdr:nvPicPr>
        <xdr:cNvPr id="2" name="image1.png" descr="page1image5042560"/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6981825" y="142875"/>
          <a:ext cx="984250" cy="438785"/>
        </a:xfrm>
        <a:prstGeom prst="rect">
          <a:avLst/>
        </a:prstGeom>
        <a:ln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104775</xdr:rowOff>
    </xdr:from>
    <xdr:to>
      <xdr:col>10</xdr:col>
      <xdr:colOff>493776</xdr:colOff>
      <xdr:row>45</xdr:row>
      <xdr:rowOff>57150</xdr:rowOff>
    </xdr:to>
    <xdr:pic>
      <xdr:nvPicPr>
        <xdr:cNvPr id="2" name="Imagen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937" t="8107" b="31827"/>
        <a:stretch/>
      </xdr:blipFill>
      <xdr:spPr>
        <a:xfrm>
          <a:off x="0" y="2390775"/>
          <a:ext cx="12076176" cy="5857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47625</xdr:rowOff>
    </xdr:from>
    <xdr:to>
      <xdr:col>10</xdr:col>
      <xdr:colOff>608076</xdr:colOff>
      <xdr:row>94</xdr:row>
      <xdr:rowOff>171450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8302" b="8387"/>
        <a:stretch/>
      </xdr:blipFill>
      <xdr:spPr>
        <a:xfrm>
          <a:off x="0" y="9210675"/>
          <a:ext cx="12190476" cy="8124825"/>
        </a:xfrm>
        <a:prstGeom prst="rect">
          <a:avLst/>
        </a:prstGeom>
      </xdr:spPr>
    </xdr:pic>
    <xdr:clientData/>
  </xdr:twoCellAnchor>
  <xdr:twoCellAnchor editAs="oneCell">
    <xdr:from>
      <xdr:col>4</xdr:col>
      <xdr:colOff>1171575</xdr:colOff>
      <xdr:row>0</xdr:row>
      <xdr:rowOff>85725</xdr:rowOff>
    </xdr:from>
    <xdr:to>
      <xdr:col>5</xdr:col>
      <xdr:colOff>422275</xdr:colOff>
      <xdr:row>2</xdr:row>
      <xdr:rowOff>143510</xdr:rowOff>
    </xdr:to>
    <xdr:pic>
      <xdr:nvPicPr>
        <xdr:cNvPr id="4" name="image1.png" descr="page1image5042560"/>
        <xdr:cNvPicPr/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6067425" y="85725"/>
          <a:ext cx="984250" cy="438785"/>
        </a:xfrm>
        <a:prstGeom prst="rect">
          <a:avLst/>
        </a:prstGeom>
        <a:ln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</xdr:row>
      <xdr:rowOff>161925</xdr:rowOff>
    </xdr:from>
    <xdr:to>
      <xdr:col>16</xdr:col>
      <xdr:colOff>369951</xdr:colOff>
      <xdr:row>52</xdr:row>
      <xdr:rowOff>76200</xdr:rowOff>
    </xdr:to>
    <xdr:pic>
      <xdr:nvPicPr>
        <xdr:cNvPr id="2" name="Imagen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6935" b="23623"/>
        <a:stretch/>
      </xdr:blipFill>
      <xdr:spPr>
        <a:xfrm>
          <a:off x="0" y="2476500"/>
          <a:ext cx="12190476" cy="67722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114301</xdr:rowOff>
    </xdr:from>
    <xdr:to>
      <xdr:col>17</xdr:col>
      <xdr:colOff>369951</xdr:colOff>
      <xdr:row>100</xdr:row>
      <xdr:rowOff>171451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7032" b="10340"/>
        <a:stretch/>
      </xdr:blipFill>
      <xdr:spPr>
        <a:xfrm>
          <a:off x="762000" y="10429876"/>
          <a:ext cx="12190476" cy="8058150"/>
        </a:xfrm>
        <a:prstGeom prst="rect">
          <a:avLst/>
        </a:prstGeom>
      </xdr:spPr>
    </xdr:pic>
    <xdr:clientData/>
  </xdr:twoCellAnchor>
  <xdr:twoCellAnchor editAs="oneCell">
    <xdr:from>
      <xdr:col>6</xdr:col>
      <xdr:colOff>342900</xdr:colOff>
      <xdr:row>0</xdr:row>
      <xdr:rowOff>142875</xdr:rowOff>
    </xdr:from>
    <xdr:to>
      <xdr:col>7</xdr:col>
      <xdr:colOff>565150</xdr:colOff>
      <xdr:row>3</xdr:row>
      <xdr:rowOff>10160</xdr:rowOff>
    </xdr:to>
    <xdr:pic>
      <xdr:nvPicPr>
        <xdr:cNvPr id="4" name="image1.png" descr="page1image5042560"/>
        <xdr:cNvPicPr/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4524375" y="142875"/>
          <a:ext cx="984250" cy="438785"/>
        </a:xfrm>
        <a:prstGeom prst="rect">
          <a:avLst/>
        </a:prstGeom>
        <a:ln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546100</xdr:colOff>
      <xdr:row>19</xdr:row>
      <xdr:rowOff>131234</xdr:rowOff>
    </xdr:from>
    <xdr:to>
      <xdr:col>9</xdr:col>
      <xdr:colOff>154517</xdr:colOff>
      <xdr:row>56</xdr:row>
      <xdr:rowOff>93134</xdr:rowOff>
    </xdr:to>
    <xdr:pic>
      <xdr:nvPicPr>
        <xdr:cNvPr id="2" name="Imagen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469" t="6837" r="8322" b="21280"/>
        <a:stretch/>
      </xdr:blipFill>
      <xdr:spPr>
        <a:xfrm>
          <a:off x="546100" y="3760259"/>
          <a:ext cx="10495492" cy="7010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105833</xdr:rowOff>
    </xdr:from>
    <xdr:to>
      <xdr:col>10</xdr:col>
      <xdr:colOff>136059</xdr:colOff>
      <xdr:row>96</xdr:row>
      <xdr:rowOff>95250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8899" b="11122"/>
        <a:stretch/>
      </xdr:blipFill>
      <xdr:spPr>
        <a:xfrm>
          <a:off x="0" y="10223500"/>
          <a:ext cx="12190476" cy="7799917"/>
        </a:xfrm>
        <a:prstGeom prst="rect">
          <a:avLst/>
        </a:prstGeom>
      </xdr:spPr>
    </xdr:pic>
    <xdr:clientData/>
  </xdr:twoCellAnchor>
  <xdr:twoCellAnchor editAs="oneCell">
    <xdr:from>
      <xdr:col>4</xdr:col>
      <xdr:colOff>529167</xdr:colOff>
      <xdr:row>0</xdr:row>
      <xdr:rowOff>84666</xdr:rowOff>
    </xdr:from>
    <xdr:to>
      <xdr:col>5</xdr:col>
      <xdr:colOff>603251</xdr:colOff>
      <xdr:row>2</xdr:row>
      <xdr:rowOff>142451</xdr:rowOff>
    </xdr:to>
    <xdr:pic>
      <xdr:nvPicPr>
        <xdr:cNvPr id="4" name="image1.png" descr="page1image5042560"/>
        <xdr:cNvPicPr/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3884084" y="84666"/>
          <a:ext cx="984250" cy="438785"/>
        </a:xfrm>
        <a:prstGeom prst="rect">
          <a:avLst/>
        </a:prstGeom>
        <a:ln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529167</xdr:colOff>
      <xdr:row>0</xdr:row>
      <xdr:rowOff>84666</xdr:rowOff>
    </xdr:from>
    <xdr:to>
      <xdr:col>5</xdr:col>
      <xdr:colOff>603251</xdr:colOff>
      <xdr:row>2</xdr:row>
      <xdr:rowOff>142451</xdr:rowOff>
    </xdr:to>
    <xdr:pic>
      <xdr:nvPicPr>
        <xdr:cNvPr id="4" name="image1.png" descr="page1image5042560"/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3881967" y="84666"/>
          <a:ext cx="978959" cy="438785"/>
        </a:xfrm>
        <a:prstGeom prst="rect">
          <a:avLst/>
        </a:prstGeom>
        <a:ln/>
      </xdr:spPr>
    </xdr:pic>
    <xdr:clientData/>
  </xdr:twoCellAnchor>
  <xdr:twoCellAnchor editAs="oneCell">
    <xdr:from>
      <xdr:col>0</xdr:col>
      <xdr:colOff>0</xdr:colOff>
      <xdr:row>19</xdr:row>
      <xdr:rowOff>47625</xdr:rowOff>
    </xdr:from>
    <xdr:to>
      <xdr:col>10</xdr:col>
      <xdr:colOff>150876</xdr:colOff>
      <xdr:row>48</xdr:row>
      <xdr:rowOff>114300</xdr:rowOff>
    </xdr:to>
    <xdr:pic>
      <xdr:nvPicPr>
        <xdr:cNvPr id="6" name="Imagen 5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2659" b="20009"/>
        <a:stretch/>
      </xdr:blipFill>
      <xdr:spPr>
        <a:xfrm>
          <a:off x="0" y="3667125"/>
          <a:ext cx="12190476" cy="559117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1" name="Tabla1" displayName="Tabla1" ref="B10:B14" totalsRowShown="0" headerRowDxfId="2" dataDxfId="1">
  <autoFilter ref="B10:B14"/>
  <tableColumns count="1">
    <tableColumn id="1" name="Fallas" dataDxfId="0"/>
  </tableColumns>
  <tableStyleInfo name="TableStyleLight2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5"/>
  <sheetViews>
    <sheetView showGridLines="0" workbookViewId="0">
      <selection activeCell="A2" sqref="A2"/>
    </sheetView>
  </sheetViews>
  <sheetFormatPr baseColWidth="10" defaultRowHeight="15"/>
  <cols>
    <col min="2" max="2" width="5" bestFit="1" customWidth="1"/>
    <col min="3" max="3" width="3.7109375" customWidth="1"/>
  </cols>
  <sheetData>
    <row r="1" spans="1:4">
      <c r="A1" s="10" t="s">
        <v>42</v>
      </c>
    </row>
    <row r="2" spans="1:4">
      <c r="A2" s="11"/>
    </row>
    <row r="3" spans="1:4">
      <c r="A3" s="10"/>
    </row>
    <row r="4" spans="1:4">
      <c r="A4" s="10"/>
    </row>
    <row r="5" spans="1:4">
      <c r="A5" s="10"/>
    </row>
    <row r="6" spans="1:4">
      <c r="B6" t="s">
        <v>33</v>
      </c>
      <c r="D6" t="s">
        <v>34</v>
      </c>
    </row>
    <row r="8" spans="1:4">
      <c r="B8">
        <v>1</v>
      </c>
      <c r="D8" t="s">
        <v>35</v>
      </c>
    </row>
    <row r="9" spans="1:4">
      <c r="B9">
        <v>2</v>
      </c>
      <c r="D9" t="s">
        <v>36</v>
      </c>
    </row>
    <row r="10" spans="1:4">
      <c r="B10">
        <v>3</v>
      </c>
      <c r="D10" t="s">
        <v>37</v>
      </c>
    </row>
    <row r="11" spans="1:4">
      <c r="B11">
        <v>4</v>
      </c>
      <c r="D11" t="s">
        <v>38</v>
      </c>
    </row>
    <row r="12" spans="1:4">
      <c r="B12">
        <v>5</v>
      </c>
      <c r="D12" t="s">
        <v>39</v>
      </c>
    </row>
    <row r="13" spans="1:4">
      <c r="B13">
        <v>6</v>
      </c>
      <c r="D13" t="s">
        <v>40</v>
      </c>
    </row>
    <row r="14" spans="1:4">
      <c r="B14">
        <v>7</v>
      </c>
      <c r="D14" t="s">
        <v>41</v>
      </c>
    </row>
    <row r="15" spans="1:4">
      <c r="B15">
        <v>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6"/>
  <sheetViews>
    <sheetView showGridLines="0" tabSelected="1" zoomScaleNormal="100" workbookViewId="0">
      <selection activeCell="C8" sqref="C8"/>
    </sheetView>
  </sheetViews>
  <sheetFormatPr baseColWidth="10" defaultRowHeight="15"/>
  <cols>
    <col min="1" max="1" width="2.7109375" customWidth="1"/>
    <col min="2" max="2" width="11.85546875" bestFit="1" customWidth="1"/>
    <col min="3" max="3" width="44.140625" customWidth="1"/>
    <col min="4" max="4" width="21.28515625" customWidth="1"/>
    <col min="6" max="6" width="17.5703125" customWidth="1"/>
    <col min="7" max="7" width="32" customWidth="1"/>
  </cols>
  <sheetData>
    <row r="1" spans="1:4" s="10" customFormat="1">
      <c r="B1" s="10" t="s">
        <v>42</v>
      </c>
    </row>
    <row r="2" spans="1:4" s="10" customFormat="1">
      <c r="A2" s="10">
        <f>Contenido!B8</f>
        <v>1</v>
      </c>
      <c r="B2" s="11" t="str">
        <f>Contenido!D8</f>
        <v>Bitacora de gastos 2018-2019</v>
      </c>
    </row>
    <row r="3" spans="1:4" s="10" customFormat="1"/>
    <row r="4" spans="1:4" s="10" customFormat="1">
      <c r="B4" s="80" t="s">
        <v>63</v>
      </c>
      <c r="C4" s="80"/>
      <c r="D4" s="80"/>
    </row>
    <row r="5" spans="1:4" s="10" customFormat="1">
      <c r="B5" s="80"/>
      <c r="C5" s="80"/>
      <c r="D5" s="80"/>
    </row>
    <row r="6" spans="1:4" s="10" customFormat="1"/>
    <row r="7" spans="1:4" s="10" customFormat="1"/>
    <row r="9" spans="1:4" ht="15.75" thickBot="1"/>
    <row r="10" spans="1:4" ht="15.75" thickBot="1">
      <c r="B10" s="12" t="s">
        <v>22</v>
      </c>
      <c r="C10" s="13" t="s">
        <v>23</v>
      </c>
      <c r="D10" s="14" t="s">
        <v>24</v>
      </c>
    </row>
    <row r="11" spans="1:4" ht="15.75">
      <c r="B11" s="25">
        <v>43315</v>
      </c>
      <c r="C11" s="17" t="s">
        <v>43</v>
      </c>
      <c r="D11" s="81">
        <v>16474.32</v>
      </c>
    </row>
    <row r="12" spans="1:4" ht="15.75">
      <c r="B12" s="15"/>
      <c r="C12" s="17" t="s">
        <v>44</v>
      </c>
      <c r="D12" s="82"/>
    </row>
    <row r="13" spans="1:4" ht="15.75">
      <c r="B13" s="15"/>
      <c r="C13" s="17" t="s">
        <v>45</v>
      </c>
      <c r="D13" s="82"/>
    </row>
    <row r="14" spans="1:4" ht="15.75">
      <c r="B14" s="15"/>
      <c r="C14" s="17" t="s">
        <v>46</v>
      </c>
      <c r="D14" s="82"/>
    </row>
    <row r="15" spans="1:4" ht="15.75">
      <c r="B15" s="15"/>
      <c r="C15" s="17" t="s">
        <v>47</v>
      </c>
      <c r="D15" s="82"/>
    </row>
    <row r="16" spans="1:4" ht="16.5" thickBot="1">
      <c r="B16" s="26"/>
      <c r="C16" s="18" t="s">
        <v>48</v>
      </c>
      <c r="D16" s="83"/>
    </row>
    <row r="17" spans="2:4" ht="15.75">
      <c r="B17" s="27">
        <v>43372</v>
      </c>
      <c r="C17" s="21" t="s">
        <v>49</v>
      </c>
      <c r="D17" s="84" t="s">
        <v>51</v>
      </c>
    </row>
    <row r="18" spans="2:4" ht="16.5" thickBot="1">
      <c r="B18" s="28"/>
      <c r="C18" s="22" t="s">
        <v>50</v>
      </c>
      <c r="D18" s="85"/>
    </row>
    <row r="19" spans="2:4" ht="15.75">
      <c r="B19" s="25">
        <v>43393</v>
      </c>
      <c r="C19" s="17" t="s">
        <v>43</v>
      </c>
      <c r="D19" s="81">
        <v>5452</v>
      </c>
    </row>
    <row r="20" spans="2:4" ht="15.75">
      <c r="B20" s="15"/>
      <c r="C20" s="17" t="s">
        <v>52</v>
      </c>
      <c r="D20" s="82"/>
    </row>
    <row r="21" spans="2:4" ht="15.75">
      <c r="B21" s="15"/>
      <c r="C21" s="17" t="s">
        <v>53</v>
      </c>
      <c r="D21" s="82"/>
    </row>
    <row r="22" spans="2:4" ht="15.75">
      <c r="B22" s="15"/>
      <c r="C22" s="17" t="s">
        <v>48</v>
      </c>
      <c r="D22" s="82"/>
    </row>
    <row r="23" spans="2:4" ht="16.5" thickBot="1">
      <c r="B23" s="26"/>
      <c r="C23" s="18" t="s">
        <v>54</v>
      </c>
      <c r="D23" s="83"/>
    </row>
    <row r="24" spans="2:4" ht="16.5" thickBot="1">
      <c r="B24" s="16"/>
      <c r="C24" s="22" t="s">
        <v>55</v>
      </c>
      <c r="D24" s="29">
        <v>1500</v>
      </c>
    </row>
    <row r="25" spans="2:4" ht="47.25" customHeight="1">
      <c r="B25" s="25">
        <v>43511</v>
      </c>
      <c r="C25" s="17" t="s">
        <v>43</v>
      </c>
      <c r="D25" s="23">
        <v>4350</v>
      </c>
    </row>
    <row r="26" spans="2:4" ht="63" customHeight="1">
      <c r="B26" s="15"/>
      <c r="C26" s="17" t="s">
        <v>56</v>
      </c>
      <c r="D26" s="19"/>
    </row>
    <row r="27" spans="2:4" ht="32.25" customHeight="1" thickBot="1">
      <c r="B27" s="26"/>
      <c r="C27" s="18" t="s">
        <v>52</v>
      </c>
      <c r="D27" s="24"/>
    </row>
    <row r="28" spans="2:4" ht="15.75">
      <c r="B28" s="27">
        <v>43511</v>
      </c>
      <c r="C28" s="21" t="s">
        <v>57</v>
      </c>
      <c r="D28" s="77">
        <v>1392</v>
      </c>
    </row>
    <row r="29" spans="2:4" ht="15.75">
      <c r="B29" s="20"/>
      <c r="C29" s="21" t="s">
        <v>58</v>
      </c>
      <c r="D29" s="78"/>
    </row>
    <row r="30" spans="2:4" ht="15.75">
      <c r="B30" s="20"/>
      <c r="C30" s="21" t="s">
        <v>59</v>
      </c>
      <c r="D30" s="78"/>
    </row>
    <row r="31" spans="2:4" ht="15.75">
      <c r="B31" s="20"/>
      <c r="C31" s="21" t="s">
        <v>60</v>
      </c>
      <c r="D31" s="78"/>
    </row>
    <row r="32" spans="2:4" ht="16.5" thickBot="1">
      <c r="B32" s="28"/>
      <c r="C32" s="22" t="s">
        <v>61</v>
      </c>
      <c r="D32" s="79"/>
    </row>
    <row r="33" spans="2:4" ht="32.25" thickBot="1">
      <c r="B33" s="30"/>
      <c r="C33" s="18" t="s">
        <v>62</v>
      </c>
      <c r="D33" s="24">
        <v>2000</v>
      </c>
    </row>
    <row r="36" spans="2:4">
      <c r="D36" s="31">
        <v>31168.32</v>
      </c>
    </row>
  </sheetData>
  <mergeCells count="5">
    <mergeCell ref="D28:D32"/>
    <mergeCell ref="B4:D5"/>
    <mergeCell ref="D11:D16"/>
    <mergeCell ref="D17:D18"/>
    <mergeCell ref="D19:D23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4"/>
  <sheetViews>
    <sheetView showGridLines="0" zoomScaleNormal="100" workbookViewId="0">
      <selection activeCell="B16" sqref="B16"/>
    </sheetView>
  </sheetViews>
  <sheetFormatPr baseColWidth="10" defaultRowHeight="15"/>
  <cols>
    <col min="2" max="2" width="57.140625" style="8" customWidth="1"/>
  </cols>
  <sheetData>
    <row r="1" spans="1:4">
      <c r="B1" s="10" t="s">
        <v>42</v>
      </c>
    </row>
    <row r="2" spans="1:4">
      <c r="A2">
        <f>Contenido!B9</f>
        <v>2</v>
      </c>
      <c r="B2" s="11" t="str">
        <f>Contenido!D9</f>
        <v>Fallas actuales</v>
      </c>
    </row>
    <row r="3" spans="1:4">
      <c r="B3" s="10"/>
    </row>
    <row r="4" spans="1:4" ht="15" customHeight="1">
      <c r="B4" s="86" t="s">
        <v>64</v>
      </c>
      <c r="C4" s="32"/>
      <c r="D4" s="32"/>
    </row>
    <row r="5" spans="1:4">
      <c r="B5" s="86"/>
      <c r="C5" s="32"/>
      <c r="D5" s="32"/>
    </row>
    <row r="6" spans="1:4">
      <c r="B6" s="10"/>
    </row>
    <row r="7" spans="1:4">
      <c r="B7" s="10"/>
    </row>
    <row r="8" spans="1:4">
      <c r="B8" s="10"/>
    </row>
    <row r="10" spans="1:4">
      <c r="B10" s="9" t="s">
        <v>105</v>
      </c>
    </row>
    <row r="11" spans="1:4">
      <c r="B11" s="9" t="s">
        <v>31</v>
      </c>
    </row>
    <row r="12" spans="1:4">
      <c r="B12" s="9" t="s">
        <v>25</v>
      </c>
    </row>
    <row r="13" spans="1:4">
      <c r="B13" s="9" t="s">
        <v>26</v>
      </c>
    </row>
    <row r="14" spans="1:4">
      <c r="B14" s="9" t="s">
        <v>27</v>
      </c>
    </row>
  </sheetData>
  <mergeCells count="1">
    <mergeCell ref="B4:B5"/>
  </mergeCells>
  <pageMargins left="0.7" right="0.7" top="0.75" bottom="0.75" header="0.3" footer="0.3"/>
  <pageSetup paperSize="9" orientation="portrait" r:id="rId1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9"/>
  <sheetViews>
    <sheetView showGridLines="0" zoomScaleNormal="100" workbookViewId="0">
      <selection activeCell="B6" sqref="B6"/>
    </sheetView>
  </sheetViews>
  <sheetFormatPr baseColWidth="10" defaultRowHeight="15"/>
  <cols>
    <col min="1" max="1" width="4.140625" customWidth="1"/>
    <col min="2" max="2" width="25" customWidth="1"/>
    <col min="3" max="3" width="23.140625" customWidth="1"/>
    <col min="4" max="4" width="22.5703125" customWidth="1"/>
    <col min="5" max="5" width="20.85546875" customWidth="1"/>
    <col min="6" max="6" width="14.42578125" customWidth="1"/>
    <col min="9" max="9" width="22.42578125" customWidth="1"/>
  </cols>
  <sheetData>
    <row r="1" spans="1:6">
      <c r="B1" s="10" t="s">
        <v>42</v>
      </c>
    </row>
    <row r="2" spans="1:6">
      <c r="A2">
        <f>Contenido!B10</f>
        <v>3</v>
      </c>
      <c r="B2" s="11" t="str">
        <f>Contenido!D10</f>
        <v>Cuadro de financiamiento</v>
      </c>
    </row>
    <row r="4" spans="1:6">
      <c r="B4" s="47" t="s">
        <v>106</v>
      </c>
      <c r="C4" s="46"/>
    </row>
    <row r="5" spans="1:6">
      <c r="B5" s="47"/>
      <c r="C5" s="46"/>
    </row>
    <row r="6" spans="1:6">
      <c r="B6" t="s">
        <v>122</v>
      </c>
    </row>
    <row r="9" spans="1:6" ht="15.75" thickBot="1"/>
    <row r="10" spans="1:6" ht="15.75" thickBot="1">
      <c r="B10" s="33" t="s">
        <v>1</v>
      </c>
      <c r="C10" s="45" t="s">
        <v>3</v>
      </c>
      <c r="D10" s="45" t="s">
        <v>65</v>
      </c>
      <c r="E10" s="55" t="s">
        <v>19</v>
      </c>
      <c r="F10" s="59" t="s">
        <v>110</v>
      </c>
    </row>
    <row r="11" spans="1:6" ht="15.75" thickBot="1">
      <c r="B11" s="34" t="s">
        <v>66</v>
      </c>
      <c r="C11" s="35" t="s">
        <v>67</v>
      </c>
      <c r="D11" s="35" t="s">
        <v>15</v>
      </c>
      <c r="E11" s="56" t="s">
        <v>68</v>
      </c>
      <c r="F11" s="60" t="s">
        <v>111</v>
      </c>
    </row>
    <row r="12" spans="1:6" ht="15.75" thickBot="1">
      <c r="B12" s="34" t="s">
        <v>69</v>
      </c>
      <c r="C12" s="36" t="s">
        <v>112</v>
      </c>
      <c r="D12" s="36" t="s">
        <v>113</v>
      </c>
      <c r="E12" s="57" t="s">
        <v>114</v>
      </c>
      <c r="F12" s="61" t="s">
        <v>115</v>
      </c>
    </row>
    <row r="13" spans="1:6" ht="15.75" thickBot="1">
      <c r="B13" s="34" t="s">
        <v>71</v>
      </c>
      <c r="C13" s="35" t="s">
        <v>72</v>
      </c>
      <c r="D13" s="35" t="s">
        <v>73</v>
      </c>
      <c r="E13" s="56" t="s">
        <v>99</v>
      </c>
      <c r="F13" s="62"/>
    </row>
    <row r="14" spans="1:6" ht="45.75" thickBot="1">
      <c r="B14" s="34" t="s">
        <v>75</v>
      </c>
      <c r="C14" s="35" t="s">
        <v>76</v>
      </c>
      <c r="D14" s="35" t="s">
        <v>17</v>
      </c>
      <c r="E14" s="56" t="s">
        <v>17</v>
      </c>
      <c r="F14" s="63" t="s">
        <v>76</v>
      </c>
    </row>
    <row r="15" spans="1:6" ht="15.75" thickBot="1">
      <c r="B15" s="34" t="s">
        <v>77</v>
      </c>
      <c r="C15" s="35" t="s">
        <v>29</v>
      </c>
      <c r="D15" s="35" t="s">
        <v>28</v>
      </c>
      <c r="E15" s="57" t="s">
        <v>30</v>
      </c>
      <c r="F15" s="62" t="s">
        <v>116</v>
      </c>
    </row>
    <row r="16" spans="1:6" ht="15.75" thickBot="1">
      <c r="B16" s="34" t="s">
        <v>100</v>
      </c>
      <c r="C16" s="37">
        <v>54720</v>
      </c>
      <c r="D16" s="48">
        <v>57250</v>
      </c>
      <c r="E16" s="48">
        <v>59285.55</v>
      </c>
      <c r="F16" s="48">
        <v>56580</v>
      </c>
    </row>
    <row r="17" spans="2:6" ht="15.75" thickBot="1">
      <c r="B17" s="34" t="s">
        <v>101</v>
      </c>
      <c r="C17" s="66">
        <v>21628</v>
      </c>
      <c r="D17" s="66">
        <v>16972</v>
      </c>
      <c r="E17" s="67">
        <v>26474</v>
      </c>
      <c r="F17" s="68">
        <f>11182*2</f>
        <v>22364</v>
      </c>
    </row>
    <row r="18" spans="2:6" ht="15.75" thickBot="1">
      <c r="B18" s="34"/>
      <c r="C18" s="35"/>
      <c r="D18" s="35"/>
      <c r="E18" s="56"/>
      <c r="F18" s="62"/>
    </row>
    <row r="19" spans="2:6" ht="15.75" thickBot="1">
      <c r="B19" s="34" t="s">
        <v>102</v>
      </c>
      <c r="C19" s="36">
        <v>12</v>
      </c>
      <c r="D19" s="36">
        <v>12</v>
      </c>
      <c r="E19" s="57">
        <v>12</v>
      </c>
      <c r="F19" s="62">
        <v>12</v>
      </c>
    </row>
    <row r="20" spans="2:6" ht="15.75" thickBot="1">
      <c r="B20" s="34" t="s">
        <v>80</v>
      </c>
      <c r="C20" s="37">
        <v>314256</v>
      </c>
      <c r="D20" s="37">
        <v>260914</v>
      </c>
      <c r="E20" s="58">
        <v>376973.55</v>
      </c>
      <c r="F20" s="68">
        <f>F16+(F17*$F$19)</f>
        <v>324948</v>
      </c>
    </row>
    <row r="21" spans="2:6" ht="30">
      <c r="B21" s="87" t="s">
        <v>81</v>
      </c>
      <c r="C21" s="50" t="s">
        <v>82</v>
      </c>
      <c r="D21" s="90"/>
      <c r="E21" s="50" t="s">
        <v>98</v>
      </c>
      <c r="F21" s="90"/>
    </row>
    <row r="22" spans="2:6" ht="30">
      <c r="B22" s="88"/>
      <c r="C22" s="53"/>
      <c r="D22" s="91"/>
      <c r="E22" s="51" t="s">
        <v>86</v>
      </c>
      <c r="F22" s="91"/>
    </row>
    <row r="23" spans="2:6">
      <c r="B23" s="88"/>
      <c r="C23" s="53"/>
      <c r="D23" s="91"/>
      <c r="E23" s="51" t="s">
        <v>87</v>
      </c>
      <c r="F23" s="91"/>
    </row>
    <row r="24" spans="2:6">
      <c r="B24" s="88"/>
      <c r="C24" s="53"/>
      <c r="D24" s="91"/>
      <c r="E24" s="51" t="s">
        <v>88</v>
      </c>
      <c r="F24" s="91"/>
    </row>
    <row r="25" spans="2:6">
      <c r="B25" s="88"/>
      <c r="C25" s="53"/>
      <c r="D25" s="91"/>
      <c r="E25" s="51" t="s">
        <v>89</v>
      </c>
      <c r="F25" s="91"/>
    </row>
    <row r="26" spans="2:6">
      <c r="B26" s="88"/>
      <c r="C26" s="53"/>
      <c r="D26" s="91"/>
      <c r="E26" s="51" t="s">
        <v>90</v>
      </c>
      <c r="F26" s="91"/>
    </row>
    <row r="27" spans="2:6">
      <c r="B27" s="88"/>
      <c r="C27" s="53"/>
      <c r="D27" s="91"/>
      <c r="E27" s="51" t="s">
        <v>91</v>
      </c>
      <c r="F27" s="91"/>
    </row>
    <row r="28" spans="2:6">
      <c r="B28" s="88"/>
      <c r="C28" s="53"/>
      <c r="D28" s="91"/>
      <c r="E28" s="51" t="s">
        <v>92</v>
      </c>
      <c r="F28" s="91"/>
    </row>
    <row r="29" spans="2:6">
      <c r="B29" s="88"/>
      <c r="C29" s="53"/>
      <c r="D29" s="91"/>
      <c r="E29" s="51" t="s">
        <v>93</v>
      </c>
      <c r="F29" s="91"/>
    </row>
    <row r="30" spans="2:6">
      <c r="B30" s="88"/>
      <c r="C30" s="53"/>
      <c r="D30" s="91"/>
      <c r="E30" s="51" t="s">
        <v>94</v>
      </c>
      <c r="F30" s="91"/>
    </row>
    <row r="31" spans="2:6">
      <c r="B31" s="88"/>
      <c r="C31" s="53"/>
      <c r="D31" s="91"/>
      <c r="E31" s="38"/>
      <c r="F31" s="91"/>
    </row>
    <row r="32" spans="2:6" ht="15.75" thickBot="1">
      <c r="B32" s="89"/>
      <c r="C32" s="54"/>
      <c r="D32" s="92"/>
      <c r="E32" s="52"/>
      <c r="F32" s="92"/>
    </row>
    <row r="33" spans="2:6" ht="15.75" thickBot="1">
      <c r="B33" s="34" t="s">
        <v>103</v>
      </c>
      <c r="C33" s="42">
        <v>16500</v>
      </c>
      <c r="D33" s="42">
        <v>16500</v>
      </c>
      <c r="E33" s="42">
        <v>23200</v>
      </c>
      <c r="F33" s="69" t="s">
        <v>117</v>
      </c>
    </row>
    <row r="34" spans="2:6" ht="15.75" thickBot="1">
      <c r="B34" s="34" t="s">
        <v>104</v>
      </c>
      <c r="C34" s="43">
        <v>1759</v>
      </c>
      <c r="D34" s="43">
        <v>2172.06</v>
      </c>
      <c r="E34" s="43">
        <v>2837.82</v>
      </c>
      <c r="F34" s="43">
        <v>2172.06</v>
      </c>
    </row>
    <row r="35" spans="2:6" ht="15.75" thickBot="1">
      <c r="B35" s="34" t="s">
        <v>32</v>
      </c>
      <c r="C35" s="49">
        <v>4030</v>
      </c>
      <c r="D35" s="49">
        <v>4030</v>
      </c>
      <c r="E35" s="49">
        <v>4030</v>
      </c>
      <c r="F35" s="49">
        <v>4030</v>
      </c>
    </row>
    <row r="36" spans="2:6">
      <c r="C36" s="44">
        <f>C35+C34+C20</f>
        <v>320045</v>
      </c>
      <c r="D36" s="75">
        <f>D35+D34+D20</f>
        <v>267116.06</v>
      </c>
      <c r="E36" s="44">
        <f>E35+E34+E20</f>
        <v>383841.37</v>
      </c>
      <c r="F36" s="44">
        <f>F35+F34+F20</f>
        <v>331150.06</v>
      </c>
    </row>
    <row r="39" spans="2:6">
      <c r="D39" t="s">
        <v>121</v>
      </c>
      <c r="F39" t="s">
        <v>120</v>
      </c>
    </row>
  </sheetData>
  <mergeCells count="3">
    <mergeCell ref="B21:B32"/>
    <mergeCell ref="D21:D32"/>
    <mergeCell ref="F21:F32"/>
  </mergeCells>
  <pageMargins left="0.7" right="0.7" top="0.75" bottom="0.75" header="0.3" footer="0.3"/>
  <pageSetup paperSize="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4"/>
  <sheetViews>
    <sheetView showGridLines="0" zoomScaleNormal="100" workbookViewId="0">
      <selection activeCell="B7" sqref="B7"/>
    </sheetView>
  </sheetViews>
  <sheetFormatPr baseColWidth="10" defaultRowHeight="15"/>
  <cols>
    <col min="1" max="1" width="3.5703125" customWidth="1"/>
    <col min="2" max="2" width="16.85546875" customWidth="1"/>
    <col min="3" max="3" width="25" customWidth="1"/>
    <col min="4" max="4" width="19.5703125" customWidth="1"/>
    <col min="5" max="5" width="22.5703125" customWidth="1"/>
    <col min="6" max="6" width="21.85546875" customWidth="1"/>
  </cols>
  <sheetData>
    <row r="1" spans="1:6">
      <c r="B1" s="10" t="s">
        <v>42</v>
      </c>
    </row>
    <row r="2" spans="1:6">
      <c r="A2">
        <f>Contenido!B11</f>
        <v>4</v>
      </c>
      <c r="B2" s="11" t="str">
        <f>Contenido!D11</f>
        <v>Cuadro de contado</v>
      </c>
    </row>
    <row r="4" spans="1:6">
      <c r="B4" s="47" t="s">
        <v>107</v>
      </c>
      <c r="C4" s="46"/>
      <c r="D4" s="46"/>
      <c r="E4" s="46"/>
    </row>
    <row r="5" spans="1:6">
      <c r="B5" s="47"/>
      <c r="C5" s="46"/>
      <c r="D5" s="46"/>
      <c r="E5" s="46"/>
    </row>
    <row r="6" spans="1:6">
      <c r="B6" t="s">
        <v>122</v>
      </c>
    </row>
    <row r="10" spans="1:6" ht="15.75" thickBot="1"/>
    <row r="11" spans="1:6" ht="15.75" thickBot="1">
      <c r="B11" s="33" t="s">
        <v>1</v>
      </c>
      <c r="C11" s="45" t="s">
        <v>3</v>
      </c>
      <c r="D11" s="45" t="s">
        <v>65</v>
      </c>
      <c r="E11" s="45" t="s">
        <v>19</v>
      </c>
      <c r="F11" s="59" t="s">
        <v>110</v>
      </c>
    </row>
    <row r="12" spans="1:6" ht="15.75" thickBot="1">
      <c r="B12" s="34" t="s">
        <v>66</v>
      </c>
      <c r="C12" s="35" t="s">
        <v>67</v>
      </c>
      <c r="D12" s="35" t="s">
        <v>15</v>
      </c>
      <c r="E12" s="35" t="s">
        <v>68</v>
      </c>
      <c r="F12" s="60" t="s">
        <v>111</v>
      </c>
    </row>
    <row r="13" spans="1:6" ht="30.75" thickBot="1">
      <c r="B13" s="34" t="s">
        <v>69</v>
      </c>
      <c r="C13" s="35" t="s">
        <v>70</v>
      </c>
      <c r="D13" s="36">
        <v>712</v>
      </c>
      <c r="E13" s="36">
        <v>1525</v>
      </c>
      <c r="F13" s="61" t="s">
        <v>115</v>
      </c>
    </row>
    <row r="14" spans="1:6" ht="15.75" thickBot="1">
      <c r="B14" s="34" t="s">
        <v>71</v>
      </c>
      <c r="C14" s="35" t="s">
        <v>72</v>
      </c>
      <c r="D14" s="35" t="s">
        <v>73</v>
      </c>
      <c r="E14" s="35" t="s">
        <v>74</v>
      </c>
      <c r="F14" s="62"/>
    </row>
    <row r="15" spans="1:6" ht="30.75" thickBot="1">
      <c r="B15" s="34" t="s">
        <v>75</v>
      </c>
      <c r="C15" s="35" t="s">
        <v>76</v>
      </c>
      <c r="D15" s="35" t="s">
        <v>97</v>
      </c>
      <c r="E15" s="35" t="s">
        <v>97</v>
      </c>
      <c r="F15" s="63" t="s">
        <v>76</v>
      </c>
    </row>
    <row r="16" spans="1:6" ht="15.75" thickBot="1">
      <c r="B16" s="34" t="s">
        <v>77</v>
      </c>
      <c r="C16" s="36" t="s">
        <v>29</v>
      </c>
      <c r="D16" s="36" t="s">
        <v>78</v>
      </c>
      <c r="E16" s="36" t="s">
        <v>79</v>
      </c>
      <c r="F16" s="62" t="s">
        <v>116</v>
      </c>
    </row>
    <row r="17" spans="2:6" ht="15.75" thickBot="1">
      <c r="B17" s="34" t="s">
        <v>80</v>
      </c>
      <c r="C17" s="37">
        <v>283600</v>
      </c>
      <c r="D17" s="37">
        <v>240120</v>
      </c>
      <c r="E17" s="37">
        <v>282800</v>
      </c>
      <c r="F17" s="37">
        <v>286900</v>
      </c>
    </row>
    <row r="18" spans="2:6" ht="30">
      <c r="B18" s="87" t="s">
        <v>81</v>
      </c>
      <c r="C18" s="39" t="s">
        <v>82</v>
      </c>
      <c r="D18" s="90"/>
      <c r="E18" s="39" t="s">
        <v>98</v>
      </c>
      <c r="F18" s="65" t="s">
        <v>118</v>
      </c>
    </row>
    <row r="19" spans="2:6">
      <c r="B19" s="88"/>
      <c r="C19" s="39" t="s">
        <v>83</v>
      </c>
      <c r="D19" s="91"/>
      <c r="E19" s="39" t="s">
        <v>86</v>
      </c>
      <c r="F19" s="62" t="s">
        <v>119</v>
      </c>
    </row>
    <row r="20" spans="2:6">
      <c r="B20" s="88"/>
      <c r="C20" s="39" t="s">
        <v>84</v>
      </c>
      <c r="D20" s="91"/>
      <c r="E20" s="39" t="s">
        <v>87</v>
      </c>
      <c r="F20" s="62"/>
    </row>
    <row r="21" spans="2:6" ht="15.75" thickBot="1">
      <c r="B21" s="88"/>
      <c r="C21" s="39" t="s">
        <v>85</v>
      </c>
      <c r="D21" s="91"/>
      <c r="E21" s="39" t="s">
        <v>88</v>
      </c>
      <c r="F21" s="64"/>
    </row>
    <row r="22" spans="2:6">
      <c r="B22" s="88"/>
      <c r="C22" s="40"/>
      <c r="D22" s="91"/>
      <c r="E22" s="70" t="s">
        <v>89</v>
      </c>
      <c r="F22" s="73"/>
    </row>
    <row r="23" spans="2:6">
      <c r="B23" s="88"/>
      <c r="C23" s="40"/>
      <c r="D23" s="91"/>
      <c r="E23" s="70" t="s">
        <v>90</v>
      </c>
      <c r="F23" s="38"/>
    </row>
    <row r="24" spans="2:6">
      <c r="B24" s="88"/>
      <c r="C24" s="40"/>
      <c r="D24" s="91"/>
      <c r="E24" s="70" t="s">
        <v>91</v>
      </c>
      <c r="F24" s="38"/>
    </row>
    <row r="25" spans="2:6">
      <c r="B25" s="88"/>
      <c r="C25" s="40"/>
      <c r="D25" s="91"/>
      <c r="E25" s="70" t="s">
        <v>92</v>
      </c>
      <c r="F25" s="38"/>
    </row>
    <row r="26" spans="2:6">
      <c r="B26" s="88"/>
      <c r="C26" s="40"/>
      <c r="D26" s="91"/>
      <c r="E26" s="70" t="s">
        <v>93</v>
      </c>
      <c r="F26" s="38"/>
    </row>
    <row r="27" spans="2:6">
      <c r="B27" s="88"/>
      <c r="C27" s="40"/>
      <c r="D27" s="91"/>
      <c r="E27" s="70" t="s">
        <v>94</v>
      </c>
      <c r="F27" s="38"/>
    </row>
    <row r="28" spans="2:6">
      <c r="B28" s="88"/>
      <c r="C28" s="40"/>
      <c r="D28" s="91"/>
      <c r="F28" s="38"/>
    </row>
    <row r="29" spans="2:6" ht="15.75" thickBot="1">
      <c r="B29" s="89"/>
      <c r="C29" s="41"/>
      <c r="D29" s="92"/>
      <c r="E29" s="56"/>
      <c r="F29" s="38"/>
    </row>
    <row r="30" spans="2:6" ht="15.75" thickBot="1">
      <c r="B30" s="34"/>
      <c r="C30" s="35"/>
      <c r="D30" s="35"/>
      <c r="E30" s="56"/>
      <c r="F30" s="38"/>
    </row>
    <row r="31" spans="2:6" ht="15.75" thickBot="1">
      <c r="B31" s="34" t="s">
        <v>95</v>
      </c>
      <c r="C31" s="42">
        <v>16500</v>
      </c>
      <c r="D31" s="42">
        <v>16500</v>
      </c>
      <c r="E31" s="71">
        <v>23200</v>
      </c>
      <c r="F31" s="38" t="s">
        <v>117</v>
      </c>
    </row>
    <row r="32" spans="2:6" ht="15.75" thickBot="1">
      <c r="B32" s="34" t="s">
        <v>96</v>
      </c>
      <c r="C32" s="43">
        <v>1759</v>
      </c>
      <c r="D32" s="43">
        <v>2172.06</v>
      </c>
      <c r="E32" s="72">
        <v>2720.15</v>
      </c>
      <c r="F32" s="74">
        <v>2172.06</v>
      </c>
    </row>
    <row r="33" spans="3:6" ht="15.75" thickBot="1"/>
    <row r="34" spans="3:6" ht="15.75" thickBot="1">
      <c r="C34" s="44">
        <v>301859</v>
      </c>
      <c r="D34" s="76">
        <v>258792.06</v>
      </c>
      <c r="E34" s="44">
        <v>308720.15000000002</v>
      </c>
      <c r="F34" s="44">
        <f>F32+F17</f>
        <v>289072.06</v>
      </c>
    </row>
  </sheetData>
  <mergeCells count="2">
    <mergeCell ref="B18:B29"/>
    <mergeCell ref="D18:D29"/>
  </mergeCells>
  <pageMargins left="0.7" right="0.7" top="0.75" bottom="0.75" header="0.3" footer="0.3"/>
  <pageSetup paperSize="9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"/>
  <sheetViews>
    <sheetView showGridLines="0" workbookViewId="0">
      <selection activeCell="F2" sqref="F2"/>
    </sheetView>
  </sheetViews>
  <sheetFormatPr baseColWidth="10" defaultRowHeight="15"/>
  <cols>
    <col min="1" max="1" width="11.140625" bestFit="1" customWidth="1"/>
    <col min="2" max="2" width="10" bestFit="1" customWidth="1"/>
    <col min="3" max="3" width="28.7109375" customWidth="1"/>
    <col min="4" max="4" width="23.5703125" bestFit="1" customWidth="1"/>
    <col min="5" max="5" width="26" customWidth="1"/>
    <col min="7" max="7" width="23.28515625" customWidth="1"/>
    <col min="9" max="9" width="16.7109375" bestFit="1" customWidth="1"/>
  </cols>
  <sheetData>
    <row r="1" spans="1:10">
      <c r="B1" s="10" t="s">
        <v>42</v>
      </c>
    </row>
    <row r="2" spans="1:10">
      <c r="A2">
        <f>Contenido!B12</f>
        <v>5</v>
      </c>
      <c r="B2" s="11" t="str">
        <f>Contenido!D12</f>
        <v>Características de Tornado</v>
      </c>
    </row>
    <row r="10" spans="1:10">
      <c r="A10" s="1" t="s">
        <v>1</v>
      </c>
      <c r="B10" s="1" t="s">
        <v>2</v>
      </c>
      <c r="C10" s="1" t="s">
        <v>5</v>
      </c>
      <c r="D10" s="1" t="s">
        <v>7</v>
      </c>
      <c r="E10" s="1" t="s">
        <v>8</v>
      </c>
      <c r="F10" s="1" t="s">
        <v>12</v>
      </c>
      <c r="G10" s="1" t="s">
        <v>10</v>
      </c>
      <c r="H10" s="1"/>
      <c r="I10" s="1" t="s">
        <v>11</v>
      </c>
      <c r="J10" s="7" t="s">
        <v>21</v>
      </c>
    </row>
    <row r="11" spans="1:10" ht="76.5" customHeight="1">
      <c r="A11" s="2" t="s">
        <v>3</v>
      </c>
      <c r="B11" s="2" t="s">
        <v>0</v>
      </c>
      <c r="C11" s="2" t="s">
        <v>4</v>
      </c>
      <c r="D11" s="2" t="s">
        <v>6</v>
      </c>
      <c r="E11" s="2" t="s">
        <v>9</v>
      </c>
      <c r="F11" s="3">
        <v>283600</v>
      </c>
      <c r="G11" s="2" t="s">
        <v>13</v>
      </c>
      <c r="H11" s="2"/>
      <c r="I11" s="2">
        <v>16500</v>
      </c>
      <c r="J11" s="1">
        <v>1759</v>
      </c>
    </row>
  </sheetData>
  <pageMargins left="0.7" right="0.7" top="0.75" bottom="0.75" header="0.3" footer="0.3"/>
  <pageSetup paperSize="9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1"/>
  <sheetViews>
    <sheetView showGridLines="0" zoomScaleNormal="100" workbookViewId="0">
      <selection activeCell="B1" sqref="B1"/>
    </sheetView>
  </sheetViews>
  <sheetFormatPr baseColWidth="10" defaultRowHeight="15"/>
  <cols>
    <col min="1" max="1" width="5.5703125" customWidth="1"/>
    <col min="11" max="11" width="17.28515625" bestFit="1" customWidth="1"/>
  </cols>
  <sheetData>
    <row r="1" spans="1:11">
      <c r="B1" s="10" t="s">
        <v>42</v>
      </c>
    </row>
    <row r="2" spans="1:11">
      <c r="A2">
        <f>Contenido!B13</f>
        <v>6</v>
      </c>
      <c r="B2" s="11" t="str">
        <f>Contenido!D13</f>
        <v>Características de Saveiro</v>
      </c>
    </row>
    <row r="9" spans="1:11" ht="15.75">
      <c r="K9" s="4"/>
    </row>
    <row r="10" spans="1:11">
      <c r="B10" s="1" t="s">
        <v>1</v>
      </c>
      <c r="C10" s="1" t="s">
        <v>2</v>
      </c>
      <c r="D10" s="1" t="s">
        <v>5</v>
      </c>
      <c r="E10" s="1" t="s">
        <v>7</v>
      </c>
      <c r="F10" s="1" t="s">
        <v>8</v>
      </c>
      <c r="G10" s="1" t="s">
        <v>12</v>
      </c>
      <c r="H10" s="1" t="s">
        <v>10</v>
      </c>
      <c r="I10" s="1"/>
      <c r="J10" s="1" t="s">
        <v>11</v>
      </c>
      <c r="K10" s="7" t="s">
        <v>21</v>
      </c>
    </row>
    <row r="11" spans="1:11" ht="76.5" customHeight="1">
      <c r="B11" s="2" t="s">
        <v>16</v>
      </c>
      <c r="C11" s="2" t="s">
        <v>15</v>
      </c>
      <c r="D11" s="2">
        <v>712</v>
      </c>
      <c r="E11" s="2" t="s">
        <v>14</v>
      </c>
      <c r="F11" s="2" t="s">
        <v>17</v>
      </c>
      <c r="G11" s="3">
        <f>207000*1.16</f>
        <v>240119.99999999997</v>
      </c>
      <c r="H11" s="2"/>
      <c r="I11" s="2"/>
      <c r="J11" s="2">
        <v>16500</v>
      </c>
      <c r="K11" s="1">
        <v>2172.06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8"/>
  <sheetViews>
    <sheetView showGridLines="0" zoomScaleNormal="100" workbookViewId="0">
      <selection activeCell="B3" sqref="B3"/>
    </sheetView>
  </sheetViews>
  <sheetFormatPr baseColWidth="10" defaultRowHeight="15"/>
  <cols>
    <col min="1" max="1" width="11.42578125" customWidth="1"/>
    <col min="4" max="4" width="16" customWidth="1"/>
    <col min="5" max="5" width="13.5703125" bestFit="1" customWidth="1"/>
    <col min="6" max="6" width="12" bestFit="1" customWidth="1"/>
    <col min="7" max="7" width="64.140625" customWidth="1"/>
    <col min="9" max="9" width="11.85546875" bestFit="1" customWidth="1"/>
    <col min="10" max="10" width="17.28515625" bestFit="1" customWidth="1"/>
    <col min="12" max="12" width="35" customWidth="1"/>
  </cols>
  <sheetData>
    <row r="1" spans="1:10">
      <c r="B1" s="10" t="s">
        <v>42</v>
      </c>
    </row>
    <row r="2" spans="1:10">
      <c r="A2">
        <f>Contenido!B14</f>
        <v>7</v>
      </c>
      <c r="B2" t="str">
        <f>Contenido!D14</f>
        <v>características de NP300</v>
      </c>
    </row>
    <row r="8" spans="1:10" ht="15.75" thickBot="1">
      <c r="A8" s="1" t="s">
        <v>1</v>
      </c>
      <c r="B8" s="1" t="s">
        <v>2</v>
      </c>
      <c r="C8" s="1" t="s">
        <v>5</v>
      </c>
      <c r="D8" s="1" t="s">
        <v>7</v>
      </c>
      <c r="E8" s="1" t="s">
        <v>8</v>
      </c>
      <c r="F8" s="1" t="s">
        <v>12</v>
      </c>
      <c r="G8" s="1" t="s">
        <v>10</v>
      </c>
      <c r="H8" s="1"/>
      <c r="I8" s="1" t="s">
        <v>11</v>
      </c>
      <c r="J8" s="7" t="s">
        <v>21</v>
      </c>
    </row>
    <row r="9" spans="1:10">
      <c r="A9" s="2" t="s">
        <v>19</v>
      </c>
      <c r="B9" s="2" t="s">
        <v>18</v>
      </c>
      <c r="C9" s="2">
        <v>1525</v>
      </c>
      <c r="D9" s="2" t="s">
        <v>20</v>
      </c>
      <c r="E9" s="2" t="s">
        <v>17</v>
      </c>
      <c r="F9" s="5">
        <f>277100*1.16</f>
        <v>321436</v>
      </c>
      <c r="G9" s="50" t="s">
        <v>98</v>
      </c>
      <c r="H9" s="2"/>
      <c r="I9" s="6">
        <f>20000*1.16</f>
        <v>23200</v>
      </c>
      <c r="J9" s="1">
        <v>2720.15</v>
      </c>
    </row>
    <row r="10" spans="1:10">
      <c r="G10" s="51" t="s">
        <v>86</v>
      </c>
    </row>
    <row r="11" spans="1:10">
      <c r="G11" s="51" t="s">
        <v>87</v>
      </c>
    </row>
    <row r="12" spans="1:10">
      <c r="G12" s="51" t="s">
        <v>88</v>
      </c>
    </row>
    <row r="13" spans="1:10">
      <c r="G13" s="51" t="s">
        <v>89</v>
      </c>
    </row>
    <row r="14" spans="1:10">
      <c r="G14" s="51" t="s">
        <v>90</v>
      </c>
    </row>
    <row r="15" spans="1:10">
      <c r="G15" s="51" t="s">
        <v>91</v>
      </c>
    </row>
    <row r="16" spans="1:10">
      <c r="G16" s="51" t="s">
        <v>92</v>
      </c>
    </row>
    <row r="17" spans="7:7">
      <c r="G17" s="51" t="s">
        <v>93</v>
      </c>
    </row>
    <row r="18" spans="7:7">
      <c r="G18" s="51" t="s">
        <v>94</v>
      </c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"/>
  <sheetViews>
    <sheetView showGridLines="0" topLeftCell="A7" zoomScaleNormal="100" workbookViewId="0">
      <selection activeCell="B9" sqref="B9"/>
    </sheetView>
  </sheetViews>
  <sheetFormatPr baseColWidth="10" defaultRowHeight="15"/>
  <cols>
    <col min="1" max="1" width="11.42578125" customWidth="1"/>
    <col min="4" max="4" width="16" customWidth="1"/>
    <col min="5" max="5" width="13.5703125" bestFit="1" customWidth="1"/>
    <col min="6" max="6" width="12" bestFit="1" customWidth="1"/>
    <col min="7" max="7" width="64.140625" customWidth="1"/>
    <col min="9" max="9" width="11.85546875" bestFit="1" customWidth="1"/>
    <col min="10" max="10" width="17.28515625" bestFit="1" customWidth="1"/>
    <col min="12" max="12" width="35" customWidth="1"/>
  </cols>
  <sheetData>
    <row r="1" spans="1:10">
      <c r="B1" s="10" t="s">
        <v>42</v>
      </c>
    </row>
    <row r="2" spans="1:10">
      <c r="A2">
        <f>Contenido!B15</f>
        <v>8</v>
      </c>
      <c r="B2" t="str">
        <f>Contenido!D14</f>
        <v>características de NP300</v>
      </c>
    </row>
    <row r="8" spans="1:10">
      <c r="A8" s="1" t="s">
        <v>1</v>
      </c>
      <c r="B8" s="1" t="s">
        <v>2</v>
      </c>
      <c r="C8" s="1" t="s">
        <v>5</v>
      </c>
      <c r="D8" s="1" t="s">
        <v>7</v>
      </c>
      <c r="E8" s="1" t="s">
        <v>8</v>
      </c>
      <c r="F8" s="1" t="s">
        <v>12</v>
      </c>
      <c r="G8" s="1" t="s">
        <v>10</v>
      </c>
      <c r="H8" s="1"/>
      <c r="I8" s="1" t="s">
        <v>11</v>
      </c>
      <c r="J8" s="7" t="s">
        <v>21</v>
      </c>
    </row>
    <row r="9" spans="1:10">
      <c r="A9" t="s">
        <v>108</v>
      </c>
      <c r="B9" t="s">
        <v>109</v>
      </c>
      <c r="C9">
        <v>10000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9</vt:i4>
      </vt:variant>
      <vt:variant>
        <vt:lpstr>Rangos con nombre</vt:lpstr>
      </vt:variant>
      <vt:variant>
        <vt:i4>1</vt:i4>
      </vt:variant>
    </vt:vector>
  </HeadingPairs>
  <TitlesOfParts>
    <vt:vector size="10" baseType="lpstr">
      <vt:lpstr>Contenido</vt:lpstr>
      <vt:lpstr>1</vt:lpstr>
      <vt:lpstr>2</vt:lpstr>
      <vt:lpstr>3</vt:lpstr>
      <vt:lpstr>4</vt:lpstr>
      <vt:lpstr>5</vt:lpstr>
      <vt:lpstr>6</vt:lpstr>
      <vt:lpstr>7</vt:lpstr>
      <vt:lpstr>8</vt:lpstr>
      <vt:lpstr>'1'!Área_de_impresión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Estrella Trinidad Espejel</dc:creator>
  <cp:lastModifiedBy>HP</cp:lastModifiedBy>
  <cp:lastPrinted>2019-02-27T18:56:15Z</cp:lastPrinted>
  <dcterms:created xsi:type="dcterms:W3CDTF">2019-02-13T19:30:22Z</dcterms:created>
  <dcterms:modified xsi:type="dcterms:W3CDTF">2019-02-27T23:27:54Z</dcterms:modified>
</cp:coreProperties>
</file>